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3830" windowHeight="8160" activeTab="0"/>
  </bookViews>
  <sheets>
    <sheet name="Сосна,Ольха ,Дуб" sheetId="1" r:id="rId1"/>
    <sheet name="Лист1" sheetId="2" r:id="rId2"/>
  </sheets>
  <definedNames>
    <definedName name="_xlnm.Print_Area" localSheetId="0">'Сосна,Ольха ,Дуб'!$A$1:$AE$58</definedName>
  </definedNames>
  <calcPr fullCalcOnLoad="1"/>
</workbook>
</file>

<file path=xl/sharedStrings.xml><?xml version="1.0" encoding="utf-8"?>
<sst xmlns="http://schemas.openxmlformats.org/spreadsheetml/2006/main" count="48" uniqueCount="46">
  <si>
    <t>Артикул</t>
  </si>
  <si>
    <t>Сечение профиля А x В, мм</t>
  </si>
  <si>
    <t>Расстояние между профилями в чистоте C, мм</t>
  </si>
  <si>
    <t>7-500</t>
  </si>
  <si>
    <t>7-501</t>
  </si>
  <si>
    <t>7-502</t>
  </si>
  <si>
    <t>7-503</t>
  </si>
  <si>
    <t>7-600</t>
  </si>
  <si>
    <t>7-601</t>
  </si>
  <si>
    <t>7-602</t>
  </si>
  <si>
    <t>20х35</t>
  </si>
  <si>
    <t>20х45</t>
  </si>
  <si>
    <t>45х22</t>
  </si>
  <si>
    <t>45х35</t>
  </si>
  <si>
    <t>Примечание:</t>
  </si>
  <si>
    <t>7-330</t>
  </si>
  <si>
    <t>30x30</t>
  </si>
  <si>
    <t>е к о р а т и в н ы е</t>
  </si>
  <si>
    <t>к у с т и ч е с к и е</t>
  </si>
  <si>
    <t>е ш е н и я</t>
  </si>
  <si>
    <t>ООО "Д А Р"</t>
  </si>
  <si>
    <t>Тел.: +7 (495) 991-41-69, +7 (495) 641-03-78, +7 (916) 629- 55-05</t>
  </si>
  <si>
    <t xml:space="preserve">  Shiluvit/Rastrwood Linear </t>
  </si>
  <si>
    <t>105082 г.Москва, Переведеновский переулок, дом13, строение  4, офис 336</t>
  </si>
  <si>
    <t>При  размере модуля 600х600 - наценка +8% к указанным ценам.</t>
  </si>
  <si>
    <t>Потолок производится в модульных размерах 600х600, 600х1200, 600х1800мм</t>
  </si>
  <si>
    <t xml:space="preserve">Линейный деревянный потолок </t>
  </si>
  <si>
    <t>Сосна 
эконом *</t>
  </si>
  <si>
    <t>Ольха 
эконом *</t>
  </si>
  <si>
    <t>Дуб
эконом *</t>
  </si>
  <si>
    <t>Сосна 
премиум **</t>
  </si>
  <si>
    <t>Ольха 
премиум **</t>
  </si>
  <si>
    <t>Дуб
премиум **</t>
  </si>
  <si>
    <t xml:space="preserve">  руб/м2</t>
  </si>
  <si>
    <t>*  обработка эконим :  обработка массива, калибровка, лак</t>
  </si>
  <si>
    <t xml:space="preserve">      Д</t>
  </si>
  <si>
    <t xml:space="preserve">      А</t>
  </si>
  <si>
    <t xml:space="preserve">      Р</t>
  </si>
  <si>
    <t>E-mail:   mail@decoracs.ru          www.decoracs.ru</t>
  </si>
  <si>
    <t>**  обработка премиум -обработка массива , калибровка, тонировка в тон массива или под другую породу дерева, шлифовка, лак, межслойная шлифовка, лак</t>
  </si>
  <si>
    <t>*** дополнительная тонировка  в  тон массива  или под другую породу дерева при обработке эконом  - дополнительно  - 800 руб/м2</t>
  </si>
  <si>
    <t>7-501А</t>
  </si>
  <si>
    <t>7-500А</t>
  </si>
  <si>
    <t>70x20</t>
  </si>
  <si>
    <t>90x20</t>
  </si>
  <si>
    <t>120x20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</si>
</sst>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[$-FC19]d\ mmmm\ yyyy\ &quot;г.&quot;"/>
    <numFmt numFmtId="167" formatCode="mmm/yyyy"/>
    <numFmt numFmtId="168" formatCode="0.000"/>
    <numFmt numFmtId="169" formatCode="0.00000"/>
    <numFmt numFmtId="170" formatCode="0.0000"/>
  </numFmts>
  <fonts count="5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8"/>
      <name val="Times New Roman"/>
      <family val="1"/>
    </font>
    <font>
      <b/>
      <sz val="1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Times New Roman"/>
      <family val="1"/>
    </font>
    <font>
      <b/>
      <sz val="14"/>
      <name val="Arial Cyr"/>
      <family val="0"/>
    </font>
    <font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10"/>
      <name val="Arial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FF0000"/>
      <name val="Arial"/>
      <family val="2"/>
    </font>
    <font>
      <b/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left"/>
    </xf>
    <xf numFmtId="0" fontId="1" fillId="0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 horizontal="center"/>
    </xf>
    <xf numFmtId="14" fontId="1" fillId="0" borderId="0" xfId="0" applyNumberFormat="1" applyFont="1" applyAlignment="1">
      <alignment/>
    </xf>
    <xf numFmtId="0" fontId="6" fillId="0" borderId="0" xfId="0" applyFont="1" applyAlignment="1">
      <alignment/>
    </xf>
    <xf numFmtId="165" fontId="5" fillId="34" borderId="10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1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/>
    </xf>
    <xf numFmtId="165" fontId="5" fillId="34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164" fontId="51" fillId="0" borderId="0" xfId="0" applyNumberFormat="1" applyFont="1" applyAlignment="1">
      <alignment horizontal="left"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11" fillId="33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2" fontId="1" fillId="34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5" fillId="34" borderId="0" xfId="0" applyFont="1" applyFill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5" fillId="34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2" fontId="5" fillId="0" borderId="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1209675</xdr:colOff>
      <xdr:row>26</xdr:row>
      <xdr:rowOff>171450</xdr:rowOff>
    </xdr:from>
    <xdr:to>
      <xdr:col>9</xdr:col>
      <xdr:colOff>228600</xdr:colOff>
      <xdr:row>38</xdr:row>
      <xdr:rowOff>28575</xdr:rowOff>
    </xdr:to>
    <xdr:pic>
      <xdr:nvPicPr>
        <xdr:cNvPr id="1" name="Picture 13" descr="Линия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6819900"/>
          <a:ext cx="36861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1104900</xdr:colOff>
      <xdr:row>27</xdr:row>
      <xdr:rowOff>123825</xdr:rowOff>
    </xdr:from>
    <xdr:to>
      <xdr:col>11</xdr:col>
      <xdr:colOff>1143000</xdr:colOff>
      <xdr:row>37</xdr:row>
      <xdr:rowOff>152400</xdr:rowOff>
    </xdr:to>
    <xdr:pic>
      <xdr:nvPicPr>
        <xdr:cNvPr id="2" name="Picture 14" descr="Линия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0375" y="7010400"/>
          <a:ext cx="35242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76200</xdr:rowOff>
    </xdr:from>
    <xdr:to>
      <xdr:col>2</xdr:col>
      <xdr:colOff>1266825</xdr:colOff>
      <xdr:row>42</xdr:row>
      <xdr:rowOff>19050</xdr:rowOff>
    </xdr:to>
    <xdr:pic>
      <xdr:nvPicPr>
        <xdr:cNvPr id="3" name="Picture 15" descr="Линия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962775"/>
          <a:ext cx="34671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838200</xdr:colOff>
      <xdr:row>39</xdr:row>
      <xdr:rowOff>114300</xdr:rowOff>
    </xdr:from>
    <xdr:to>
      <xdr:col>8</xdr:col>
      <xdr:colOff>285750</xdr:colOff>
      <xdr:row>44</xdr:row>
      <xdr:rowOff>28575</xdr:rowOff>
    </xdr:to>
    <xdr:pic>
      <xdr:nvPicPr>
        <xdr:cNvPr id="4" name="Picture 16" descr="Линия7-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8475" y="10010775"/>
          <a:ext cx="2952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G51"/>
  <sheetViews>
    <sheetView tabSelected="1" view="pageBreakPreview" zoomScale="145" zoomScaleSheetLayoutView="145" zoomScalePageLayoutView="0" workbookViewId="0" topLeftCell="A13">
      <selection activeCell="B25" sqref="B25"/>
    </sheetView>
  </sheetViews>
  <sheetFormatPr defaultColWidth="9.00390625" defaultRowHeight="12.75"/>
  <cols>
    <col min="2" max="2" width="19.875" style="0" customWidth="1"/>
    <col min="3" max="3" width="17.625" style="0" customWidth="1"/>
    <col min="4" max="4" width="17.625" style="0" hidden="1" customWidth="1"/>
    <col min="5" max="5" width="14.375" style="0" customWidth="1"/>
    <col min="6" max="6" width="14.375" style="0" hidden="1" customWidth="1"/>
    <col min="7" max="7" width="14.00390625" style="0" customWidth="1"/>
    <col min="8" max="8" width="11.625" style="0" hidden="1" customWidth="1"/>
    <col min="9" max="11" width="15.25390625" style="0" customWidth="1"/>
    <col min="12" max="12" width="18.125" style="0" customWidth="1"/>
    <col min="13" max="13" width="7.75390625" style="33" hidden="1" customWidth="1"/>
    <col min="14" max="14" width="7.00390625" style="0" hidden="1" customWidth="1"/>
    <col min="15" max="15" width="6.375" style="0" hidden="1" customWidth="1"/>
    <col min="16" max="16" width="6.25390625" style="0" hidden="1" customWidth="1"/>
    <col min="17" max="17" width="8.125" style="29" hidden="1" customWidth="1"/>
    <col min="18" max="18" width="10.375" style="35" hidden="1" customWidth="1"/>
    <col min="19" max="19" width="7.875" style="0" hidden="1" customWidth="1"/>
    <col min="20" max="20" width="7.75390625" style="0" hidden="1" customWidth="1"/>
    <col min="21" max="21" width="7.625" style="0" hidden="1" customWidth="1"/>
    <col min="22" max="22" width="7.375" style="0" hidden="1" customWidth="1"/>
    <col min="23" max="23" width="8.25390625" style="35" hidden="1" customWidth="1"/>
    <col min="24" max="24" width="7.00390625" style="0" hidden="1" customWidth="1"/>
    <col min="25" max="25" width="7.75390625" style="0" hidden="1" customWidth="1"/>
    <col min="26" max="26" width="7.625" style="0" hidden="1" customWidth="1"/>
    <col min="27" max="27" width="6.625" style="0" hidden="1" customWidth="1"/>
    <col min="28" max="28" width="8.875" style="35" hidden="1" customWidth="1"/>
    <col min="29" max="29" width="8.25390625" style="0" hidden="1" customWidth="1"/>
    <col min="30" max="30" width="7.00390625" style="0" hidden="1" customWidth="1"/>
    <col min="31" max="31" width="7.25390625" style="0" hidden="1" customWidth="1"/>
    <col min="32" max="32" width="3.25390625" style="0" hidden="1" customWidth="1"/>
  </cols>
  <sheetData>
    <row r="4" spans="1:28" s="1" customFormat="1" ht="20.25">
      <c r="A4" s="21" t="s">
        <v>35</v>
      </c>
      <c r="B4" s="23" t="s">
        <v>17</v>
      </c>
      <c r="C4" s="20"/>
      <c r="D4" s="20"/>
      <c r="H4" s="20"/>
      <c r="I4" s="20"/>
      <c r="J4" s="20"/>
      <c r="K4" s="20"/>
      <c r="L4" s="20"/>
      <c r="M4" s="33"/>
      <c r="Q4" s="30"/>
      <c r="R4" s="33"/>
      <c r="W4" s="33"/>
      <c r="AB4" s="33"/>
    </row>
    <row r="5" spans="1:28" s="1" customFormat="1" ht="22.5">
      <c r="A5" s="22" t="s">
        <v>36</v>
      </c>
      <c r="B5" s="23" t="s">
        <v>18</v>
      </c>
      <c r="C5" s="20"/>
      <c r="D5" s="20"/>
      <c r="E5" s="24" t="s">
        <v>20</v>
      </c>
      <c r="F5" s="20"/>
      <c r="H5" s="20"/>
      <c r="K5" s="20"/>
      <c r="L5" s="20"/>
      <c r="M5" s="33"/>
      <c r="Q5" s="30"/>
      <c r="R5" s="33"/>
      <c r="W5" s="33"/>
      <c r="AB5" s="33"/>
    </row>
    <row r="6" spans="1:28" s="1" customFormat="1" ht="20.25">
      <c r="A6" s="22" t="s">
        <v>37</v>
      </c>
      <c r="B6" s="23" t="s">
        <v>19</v>
      </c>
      <c r="C6" s="20"/>
      <c r="D6" s="20"/>
      <c r="H6" s="20"/>
      <c r="I6" s="20"/>
      <c r="J6" s="20"/>
      <c r="K6" s="20"/>
      <c r="L6" s="20"/>
      <c r="M6" s="33"/>
      <c r="Q6" s="30"/>
      <c r="R6" s="33"/>
      <c r="W6" s="33"/>
      <c r="AB6" s="33"/>
    </row>
    <row r="7" spans="1:28" s="1" customFormat="1" ht="18.75">
      <c r="A7" s="2" t="s">
        <v>23</v>
      </c>
      <c r="B7"/>
      <c r="M7" s="33"/>
      <c r="Q7" s="30"/>
      <c r="R7" s="33"/>
      <c r="W7" s="33"/>
      <c r="AB7" s="33"/>
    </row>
    <row r="8" spans="1:28" s="1" customFormat="1" ht="18.75">
      <c r="A8" s="2" t="s">
        <v>21</v>
      </c>
      <c r="B8"/>
      <c r="M8" s="33"/>
      <c r="Q8" s="30"/>
      <c r="R8" s="33"/>
      <c r="W8" s="33"/>
      <c r="AB8" s="33"/>
    </row>
    <row r="9" spans="1:28" s="1" customFormat="1" ht="18.75">
      <c r="A9" s="2" t="s">
        <v>38</v>
      </c>
      <c r="B9"/>
      <c r="M9" s="33"/>
      <c r="Q9" s="30"/>
      <c r="R9" s="33"/>
      <c r="W9" s="33"/>
      <c r="AB9" s="33"/>
    </row>
    <row r="10" spans="1:28" s="1" customFormat="1" ht="18.75">
      <c r="A10" s="2"/>
      <c r="B10"/>
      <c r="M10" s="33"/>
      <c r="Q10" s="30"/>
      <c r="R10" s="33"/>
      <c r="W10" s="33"/>
      <c r="AB10" s="33"/>
    </row>
    <row r="11" spans="1:28" s="1" customFormat="1" ht="18.75">
      <c r="A11" s="2"/>
      <c r="B11"/>
      <c r="M11" s="33"/>
      <c r="Q11" s="30"/>
      <c r="R11" s="33"/>
      <c r="W11" s="33"/>
      <c r="AB11" s="33"/>
    </row>
    <row r="12" spans="1:28" s="1" customFormat="1" ht="23.25">
      <c r="A12" s="49" t="s">
        <v>26</v>
      </c>
      <c r="B12" s="50"/>
      <c r="C12" s="51"/>
      <c r="D12" s="51"/>
      <c r="E12" s="51"/>
      <c r="F12" s="19"/>
      <c r="L12" s="8">
        <v>42461</v>
      </c>
      <c r="M12" s="33"/>
      <c r="Q12" s="30"/>
      <c r="R12" s="33"/>
      <c r="W12" s="33"/>
      <c r="AB12" s="33"/>
    </row>
    <row r="13" spans="1:28" s="1" customFormat="1" ht="18.75">
      <c r="A13" s="25" t="s">
        <v>22</v>
      </c>
      <c r="B13" s="26"/>
      <c r="G13" s="25" t="s">
        <v>33</v>
      </c>
      <c r="M13" s="33"/>
      <c r="Q13" s="30"/>
      <c r="R13" s="33"/>
      <c r="W13" s="33"/>
      <c r="AB13" s="33"/>
    </row>
    <row r="14" spans="1:28" s="1" customFormat="1" ht="18.75">
      <c r="A14" s="6"/>
      <c r="B14"/>
      <c r="M14" s="33"/>
      <c r="Q14" s="30"/>
      <c r="R14" s="33"/>
      <c r="W14" s="33"/>
      <c r="AB14" s="33"/>
    </row>
    <row r="15" spans="1:28" s="3" customFormat="1" ht="61.5" customHeight="1">
      <c r="A15" s="44" t="s">
        <v>0</v>
      </c>
      <c r="B15" s="4" t="s">
        <v>1</v>
      </c>
      <c r="C15" s="4" t="s">
        <v>2</v>
      </c>
      <c r="D15" s="4"/>
      <c r="E15" s="27" t="s">
        <v>27</v>
      </c>
      <c r="F15" s="4"/>
      <c r="G15" s="27" t="s">
        <v>28</v>
      </c>
      <c r="H15" s="4"/>
      <c r="I15" s="27" t="s">
        <v>29</v>
      </c>
      <c r="J15" s="27" t="s">
        <v>30</v>
      </c>
      <c r="K15" s="27" t="s">
        <v>31</v>
      </c>
      <c r="L15" s="27" t="s">
        <v>32</v>
      </c>
      <c r="M15" s="34"/>
      <c r="Q15" s="31"/>
      <c r="R15" s="34"/>
      <c r="W15" s="34"/>
      <c r="AB15" s="34"/>
    </row>
    <row r="16" spans="1:29" ht="18.75">
      <c r="A16" s="45" t="s">
        <v>15</v>
      </c>
      <c r="B16" s="7" t="s">
        <v>16</v>
      </c>
      <c r="C16" s="10">
        <v>30</v>
      </c>
      <c r="D16" s="41">
        <v>1.17</v>
      </c>
      <c r="E16" s="37">
        <v>6340</v>
      </c>
      <c r="F16" s="5" t="e">
        <f>ROUND(#REF!*0.05,2)</f>
        <v>#REF!</v>
      </c>
      <c r="G16" s="37">
        <v>9080</v>
      </c>
      <c r="H16" s="5" t="e">
        <f>ROUND(#REF!*0.1,2)</f>
        <v>#REF!</v>
      </c>
      <c r="I16" s="37">
        <v>11420</v>
      </c>
      <c r="J16" s="37">
        <f>ROUND(7120*D16,-2)</f>
        <v>8300</v>
      </c>
      <c r="K16" s="37">
        <f>ROUND(10680*D16,-2)</f>
        <v>12500</v>
      </c>
      <c r="L16" s="37">
        <f>ROUND(12450*D16,-2)</f>
        <v>14600</v>
      </c>
      <c r="M16" s="38">
        <v>75</v>
      </c>
      <c r="N16" s="39">
        <f>M16+2</f>
        <v>77</v>
      </c>
      <c r="O16" s="40">
        <f>N16*1.1</f>
        <v>84.7</v>
      </c>
      <c r="P16" s="40">
        <f>O16+63.25</f>
        <v>147.95</v>
      </c>
      <c r="Q16" s="39">
        <f>P16*0.5</f>
        <v>73.975</v>
      </c>
      <c r="R16" s="37">
        <v>78</v>
      </c>
      <c r="S16" s="39">
        <f>R16+2</f>
        <v>80</v>
      </c>
      <c r="T16" s="40">
        <f>S16*1.1</f>
        <v>88</v>
      </c>
      <c r="U16" s="40">
        <f>T16+63.25</f>
        <v>151.25</v>
      </c>
      <c r="V16" s="40">
        <f>U16*0.5</f>
        <v>75.625</v>
      </c>
      <c r="W16" s="37">
        <v>84</v>
      </c>
      <c r="X16" s="39">
        <f>W16+2</f>
        <v>86</v>
      </c>
      <c r="Y16" s="40">
        <f>X16*1.1</f>
        <v>94.60000000000001</v>
      </c>
      <c r="Z16" s="40">
        <f>Y16+63.25</f>
        <v>157.85000000000002</v>
      </c>
      <c r="AA16" s="40">
        <f>Z16*0.5</f>
        <v>78.92500000000001</v>
      </c>
      <c r="AB16" s="37"/>
      <c r="AC16" s="29"/>
    </row>
    <row r="17" spans="1:32" s="3" customFormat="1" ht="18.75">
      <c r="A17" s="45" t="s">
        <v>3</v>
      </c>
      <c r="B17" s="7" t="s">
        <v>10</v>
      </c>
      <c r="C17" s="10">
        <v>40</v>
      </c>
      <c r="D17" s="41">
        <v>1.02</v>
      </c>
      <c r="E17" s="37">
        <v>5510</v>
      </c>
      <c r="F17" s="5">
        <f>ROUND(E17*0.05,2)</f>
        <v>275.5</v>
      </c>
      <c r="G17" s="37">
        <v>7920</v>
      </c>
      <c r="H17" s="5">
        <f>ROUND(E17*0.1,2)</f>
        <v>551</v>
      </c>
      <c r="I17" s="37">
        <v>9960</v>
      </c>
      <c r="J17" s="37">
        <f>ROUND(7120*D17,-2)</f>
        <v>7300</v>
      </c>
      <c r="K17" s="37">
        <f aca="true" t="shared" si="0" ref="K17:K24">ROUND(10680*D17,-2)</f>
        <v>10900</v>
      </c>
      <c r="L17" s="37">
        <f>ROUND(12450*D17,-2)</f>
        <v>12700</v>
      </c>
      <c r="M17" s="38">
        <v>58</v>
      </c>
      <c r="N17" s="39">
        <f aca="true" t="shared" si="1" ref="N17:N25">M17+2</f>
        <v>60</v>
      </c>
      <c r="O17" s="40">
        <f>N17*1.1</f>
        <v>66</v>
      </c>
      <c r="P17" s="40">
        <f aca="true" t="shared" si="2" ref="P17:P25">O17+63.25</f>
        <v>129.25</v>
      </c>
      <c r="Q17" s="39">
        <f>P17*0.5</f>
        <v>64.625</v>
      </c>
      <c r="R17" s="38">
        <v>60</v>
      </c>
      <c r="S17" s="39">
        <f aca="true" t="shared" si="3" ref="S17:S25">R17+2</f>
        <v>62</v>
      </c>
      <c r="T17" s="40">
        <f aca="true" t="shared" si="4" ref="T17:T25">S17*1.1</f>
        <v>68.2</v>
      </c>
      <c r="U17" s="40">
        <f aca="true" t="shared" si="5" ref="U17:U25">T17+63.25</f>
        <v>131.45</v>
      </c>
      <c r="V17" s="40">
        <f aca="true" t="shared" si="6" ref="V17:V25">U17*0.5</f>
        <v>65.725</v>
      </c>
      <c r="W17" s="38">
        <v>65</v>
      </c>
      <c r="X17" s="39">
        <f aca="true" t="shared" si="7" ref="X17:X25">W17+2</f>
        <v>67</v>
      </c>
      <c r="Y17" s="40">
        <f aca="true" t="shared" si="8" ref="Y17:Y25">X17*1.1</f>
        <v>73.7</v>
      </c>
      <c r="Z17" s="40">
        <f aca="true" t="shared" si="9" ref="Z17:Z25">Y17+63.25</f>
        <v>136.95</v>
      </c>
      <c r="AA17" s="40">
        <f aca="true" t="shared" si="10" ref="AA17:AA25">Z17*0.5</f>
        <v>68.475</v>
      </c>
      <c r="AB17" s="38"/>
      <c r="AC17" s="29"/>
      <c r="AD17"/>
      <c r="AE17"/>
      <c r="AF17"/>
    </row>
    <row r="18" spans="1:32" s="3" customFormat="1" ht="18.75">
      <c r="A18" s="45" t="s">
        <v>42</v>
      </c>
      <c r="B18" s="7" t="s">
        <v>10</v>
      </c>
      <c r="C18" s="10">
        <v>30</v>
      </c>
      <c r="D18" s="41"/>
      <c r="E18" s="37">
        <v>6612</v>
      </c>
      <c r="F18" s="5"/>
      <c r="G18" s="37">
        <v>9504</v>
      </c>
      <c r="H18" s="5"/>
      <c r="I18" s="37">
        <v>11952</v>
      </c>
      <c r="J18" s="37">
        <v>8760</v>
      </c>
      <c r="K18" s="37">
        <v>13080</v>
      </c>
      <c r="L18" s="37">
        <v>15240</v>
      </c>
      <c r="M18" s="38"/>
      <c r="N18" s="39"/>
      <c r="O18" s="40"/>
      <c r="P18" s="40"/>
      <c r="Q18" s="39"/>
      <c r="R18" s="38"/>
      <c r="S18" s="39"/>
      <c r="T18" s="40"/>
      <c r="U18" s="40"/>
      <c r="V18" s="40"/>
      <c r="W18" s="38"/>
      <c r="X18" s="39"/>
      <c r="Y18" s="40"/>
      <c r="Z18" s="40"/>
      <c r="AA18" s="40"/>
      <c r="AB18" s="38"/>
      <c r="AC18" s="29"/>
      <c r="AD18"/>
      <c r="AE18"/>
      <c r="AF18"/>
    </row>
    <row r="19" spans="1:32" ht="18.75">
      <c r="A19" s="45" t="s">
        <v>4</v>
      </c>
      <c r="B19" s="7" t="s">
        <v>11</v>
      </c>
      <c r="C19" s="10">
        <v>40</v>
      </c>
      <c r="D19" s="41">
        <v>1.03</v>
      </c>
      <c r="E19" s="37">
        <v>5570</v>
      </c>
      <c r="F19" s="5">
        <f aca="true" t="shared" si="11" ref="F19:F25">ROUND(E19*0.05,2)</f>
        <v>278.5</v>
      </c>
      <c r="G19" s="37">
        <v>8000</v>
      </c>
      <c r="H19" s="5">
        <f aca="true" t="shared" si="12" ref="H19:H25">ROUND(E19*0.1,2)</f>
        <v>557</v>
      </c>
      <c r="I19" s="37">
        <v>10050</v>
      </c>
      <c r="J19" s="37">
        <f aca="true" t="shared" si="13" ref="J19:J25">ROUND(7120*D19,-2)</f>
        <v>7300</v>
      </c>
      <c r="K19" s="37">
        <f t="shared" si="0"/>
        <v>11000</v>
      </c>
      <c r="L19" s="37">
        <f aca="true" t="shared" si="14" ref="L19:L25">ROUND(12450*D19,-2)</f>
        <v>12800</v>
      </c>
      <c r="M19" s="37">
        <v>59</v>
      </c>
      <c r="N19" s="39">
        <f t="shared" si="1"/>
        <v>61</v>
      </c>
      <c r="O19" s="40">
        <f aca="true" t="shared" si="15" ref="O19:O25">N19*1.1</f>
        <v>67.10000000000001</v>
      </c>
      <c r="P19" s="40">
        <f t="shared" si="2"/>
        <v>130.35000000000002</v>
      </c>
      <c r="Q19" s="39">
        <f aca="true" t="shared" si="16" ref="Q19:Q25">P19*0.5</f>
        <v>65.17500000000001</v>
      </c>
      <c r="R19" s="37">
        <v>61</v>
      </c>
      <c r="S19" s="39">
        <f t="shared" si="3"/>
        <v>63</v>
      </c>
      <c r="T19" s="40">
        <f t="shared" si="4"/>
        <v>69.30000000000001</v>
      </c>
      <c r="U19" s="40">
        <f t="shared" si="5"/>
        <v>132.55</v>
      </c>
      <c r="V19" s="40">
        <f t="shared" si="6"/>
        <v>66.275</v>
      </c>
      <c r="W19" s="37">
        <v>66</v>
      </c>
      <c r="X19" s="39">
        <f t="shared" si="7"/>
        <v>68</v>
      </c>
      <c r="Y19" s="40">
        <f t="shared" si="8"/>
        <v>74.80000000000001</v>
      </c>
      <c r="Z19" s="40">
        <f t="shared" si="9"/>
        <v>138.05</v>
      </c>
      <c r="AA19" s="40">
        <f t="shared" si="10"/>
        <v>69.025</v>
      </c>
      <c r="AB19" s="37">
        <v>67</v>
      </c>
      <c r="AC19" s="39">
        <f>AB19+2</f>
        <v>69</v>
      </c>
      <c r="AD19" s="40">
        <f aca="true" t="shared" si="17" ref="AD19:AD25">AC19*1.1</f>
        <v>75.9</v>
      </c>
      <c r="AE19" s="40">
        <f>AD19+63.25</f>
        <v>139.15</v>
      </c>
      <c r="AF19" s="40">
        <f aca="true" t="shared" si="18" ref="AF19:AF25">AE19*0.5</f>
        <v>69.575</v>
      </c>
    </row>
    <row r="20" spans="1:32" ht="18.75">
      <c r="A20" s="45" t="s">
        <v>41</v>
      </c>
      <c r="B20" s="7" t="s">
        <v>11</v>
      </c>
      <c r="C20" s="10">
        <v>30</v>
      </c>
      <c r="D20" s="41"/>
      <c r="E20" s="37">
        <v>6690</v>
      </c>
      <c r="F20" s="5"/>
      <c r="G20" s="37">
        <v>9600</v>
      </c>
      <c r="H20" s="5"/>
      <c r="I20" s="37">
        <v>12060</v>
      </c>
      <c r="J20" s="37">
        <v>8760</v>
      </c>
      <c r="K20" s="37">
        <v>13200</v>
      </c>
      <c r="L20" s="37">
        <v>15360</v>
      </c>
      <c r="M20" s="37"/>
      <c r="N20" s="39"/>
      <c r="O20" s="40"/>
      <c r="P20" s="40"/>
      <c r="Q20" s="39"/>
      <c r="R20" s="37"/>
      <c r="S20" s="39"/>
      <c r="T20" s="40"/>
      <c r="U20" s="40"/>
      <c r="V20" s="40"/>
      <c r="W20" s="37"/>
      <c r="X20" s="39"/>
      <c r="Y20" s="40"/>
      <c r="Z20" s="40"/>
      <c r="AA20" s="40"/>
      <c r="AB20" s="37"/>
      <c r="AC20" s="39"/>
      <c r="AD20" s="40"/>
      <c r="AE20" s="40"/>
      <c r="AF20" s="40"/>
    </row>
    <row r="21" spans="1:32" ht="18.75">
      <c r="A21" s="45" t="s">
        <v>5</v>
      </c>
      <c r="B21" s="7" t="s">
        <v>12</v>
      </c>
      <c r="C21" s="10">
        <v>30</v>
      </c>
      <c r="D21" s="41">
        <v>1</v>
      </c>
      <c r="E21" s="37">
        <v>5400</v>
      </c>
      <c r="F21" s="5">
        <f t="shared" si="11"/>
        <v>270</v>
      </c>
      <c r="G21" s="37">
        <v>7760</v>
      </c>
      <c r="H21" s="5">
        <f t="shared" si="12"/>
        <v>540</v>
      </c>
      <c r="I21" s="37">
        <v>9760</v>
      </c>
      <c r="J21" s="37">
        <f>ROUND(7120*D21,-2)</f>
        <v>7100</v>
      </c>
      <c r="K21" s="37">
        <f t="shared" si="0"/>
        <v>10700</v>
      </c>
      <c r="L21" s="37">
        <f t="shared" si="14"/>
        <v>12500</v>
      </c>
      <c r="M21" s="37">
        <v>56</v>
      </c>
      <c r="N21" s="39">
        <f t="shared" si="1"/>
        <v>58</v>
      </c>
      <c r="O21" s="40">
        <f t="shared" si="15"/>
        <v>63.800000000000004</v>
      </c>
      <c r="P21" s="40">
        <f t="shared" si="2"/>
        <v>127.05000000000001</v>
      </c>
      <c r="Q21" s="39">
        <f t="shared" si="16"/>
        <v>63.525000000000006</v>
      </c>
      <c r="R21" s="37">
        <v>58</v>
      </c>
      <c r="S21" s="39">
        <f t="shared" si="3"/>
        <v>60</v>
      </c>
      <c r="T21" s="40">
        <f t="shared" si="4"/>
        <v>66</v>
      </c>
      <c r="U21" s="40">
        <f t="shared" si="5"/>
        <v>129.25</v>
      </c>
      <c r="V21" s="40">
        <f t="shared" si="6"/>
        <v>64.625</v>
      </c>
      <c r="W21" s="37">
        <v>63</v>
      </c>
      <c r="X21" s="39">
        <f t="shared" si="7"/>
        <v>65</v>
      </c>
      <c r="Y21" s="40">
        <f t="shared" si="8"/>
        <v>71.5</v>
      </c>
      <c r="Z21" s="40">
        <f t="shared" si="9"/>
        <v>134.75</v>
      </c>
      <c r="AA21" s="40">
        <f t="shared" si="10"/>
        <v>67.375</v>
      </c>
      <c r="AB21" s="37">
        <v>65</v>
      </c>
      <c r="AC21" s="39">
        <f>AB21+2</f>
        <v>67</v>
      </c>
      <c r="AD21" s="40">
        <f t="shared" si="17"/>
        <v>73.7</v>
      </c>
      <c r="AE21" s="40">
        <f>AD21+63.25</f>
        <v>136.95</v>
      </c>
      <c r="AF21" s="40">
        <f t="shared" si="18"/>
        <v>68.475</v>
      </c>
    </row>
    <row r="22" spans="1:33" ht="18.75">
      <c r="A22" s="45" t="s">
        <v>6</v>
      </c>
      <c r="B22" s="7" t="s">
        <v>13</v>
      </c>
      <c r="C22" s="10">
        <v>30</v>
      </c>
      <c r="D22" s="41">
        <v>1.05</v>
      </c>
      <c r="E22" s="37">
        <v>5730</v>
      </c>
      <c r="F22" s="5">
        <f t="shared" si="11"/>
        <v>286.5</v>
      </c>
      <c r="G22" s="37">
        <v>8150</v>
      </c>
      <c r="H22" s="5">
        <f t="shared" si="12"/>
        <v>573</v>
      </c>
      <c r="I22" s="37">
        <v>10250</v>
      </c>
      <c r="J22" s="37">
        <f>ROUND(7120*D22,-2)</f>
        <v>7500</v>
      </c>
      <c r="K22" s="37">
        <f t="shared" si="0"/>
        <v>11200</v>
      </c>
      <c r="L22" s="37">
        <f t="shared" si="14"/>
        <v>13100</v>
      </c>
      <c r="M22" s="37">
        <v>62</v>
      </c>
      <c r="N22" s="39">
        <f t="shared" si="1"/>
        <v>64</v>
      </c>
      <c r="O22" s="40">
        <f t="shared" si="15"/>
        <v>70.4</v>
      </c>
      <c r="P22" s="40">
        <f t="shared" si="2"/>
        <v>133.65</v>
      </c>
      <c r="Q22" s="39">
        <f t="shared" si="16"/>
        <v>66.825</v>
      </c>
      <c r="R22" s="37">
        <v>64</v>
      </c>
      <c r="S22" s="39">
        <f t="shared" si="3"/>
        <v>66</v>
      </c>
      <c r="T22" s="40">
        <f t="shared" si="4"/>
        <v>72.60000000000001</v>
      </c>
      <c r="U22" s="40">
        <f t="shared" si="5"/>
        <v>135.85000000000002</v>
      </c>
      <c r="V22" s="40">
        <f t="shared" si="6"/>
        <v>67.92500000000001</v>
      </c>
      <c r="W22" s="37">
        <v>84</v>
      </c>
      <c r="X22" s="39">
        <f t="shared" si="7"/>
        <v>86</v>
      </c>
      <c r="Y22" s="40">
        <f t="shared" si="8"/>
        <v>94.60000000000001</v>
      </c>
      <c r="Z22" s="40">
        <f t="shared" si="9"/>
        <v>157.85000000000002</v>
      </c>
      <c r="AA22" s="40">
        <f t="shared" si="10"/>
        <v>78.92500000000001</v>
      </c>
      <c r="AB22" s="37"/>
      <c r="AC22" s="39"/>
      <c r="AD22" s="40">
        <f t="shared" si="17"/>
        <v>0</v>
      </c>
      <c r="AE22" s="40"/>
      <c r="AF22" s="42">
        <f t="shared" si="18"/>
        <v>0</v>
      </c>
      <c r="AG22" s="43"/>
    </row>
    <row r="23" spans="1:32" ht="18.75">
      <c r="A23" s="45" t="s">
        <v>7</v>
      </c>
      <c r="B23" s="7" t="s">
        <v>43</v>
      </c>
      <c r="C23" s="10">
        <v>30</v>
      </c>
      <c r="D23" s="41">
        <v>1.02</v>
      </c>
      <c r="E23" s="37">
        <v>5510</v>
      </c>
      <c r="F23" s="5">
        <f t="shared" si="11"/>
        <v>275.5</v>
      </c>
      <c r="G23" s="37">
        <v>7920</v>
      </c>
      <c r="H23" s="5">
        <f t="shared" si="12"/>
        <v>551</v>
      </c>
      <c r="I23" s="37">
        <v>9960</v>
      </c>
      <c r="J23" s="37">
        <f t="shared" si="13"/>
        <v>7300</v>
      </c>
      <c r="K23" s="37">
        <f t="shared" si="0"/>
        <v>10900</v>
      </c>
      <c r="L23" s="37">
        <f t="shared" si="14"/>
        <v>12700</v>
      </c>
      <c r="M23" s="37">
        <v>58</v>
      </c>
      <c r="N23" s="39">
        <f t="shared" si="1"/>
        <v>60</v>
      </c>
      <c r="O23" s="40">
        <f t="shared" si="15"/>
        <v>66</v>
      </c>
      <c r="P23" s="40">
        <f t="shared" si="2"/>
        <v>129.25</v>
      </c>
      <c r="Q23" s="39">
        <f t="shared" si="16"/>
        <v>64.625</v>
      </c>
      <c r="R23" s="37">
        <v>60</v>
      </c>
      <c r="S23" s="39">
        <f t="shared" si="3"/>
        <v>62</v>
      </c>
      <c r="T23" s="40">
        <f t="shared" si="4"/>
        <v>68.2</v>
      </c>
      <c r="U23" s="40">
        <f t="shared" si="5"/>
        <v>131.45</v>
      </c>
      <c r="V23" s="40">
        <f t="shared" si="6"/>
        <v>65.725</v>
      </c>
      <c r="W23" s="37">
        <v>63</v>
      </c>
      <c r="X23" s="39">
        <f t="shared" si="7"/>
        <v>65</v>
      </c>
      <c r="Y23" s="40">
        <f t="shared" si="8"/>
        <v>71.5</v>
      </c>
      <c r="Z23" s="40">
        <f t="shared" si="9"/>
        <v>134.75</v>
      </c>
      <c r="AA23" s="40">
        <f t="shared" si="10"/>
        <v>67.375</v>
      </c>
      <c r="AB23" s="37">
        <v>65</v>
      </c>
      <c r="AC23" s="39">
        <f>AB23+2</f>
        <v>67</v>
      </c>
      <c r="AD23" s="40">
        <f t="shared" si="17"/>
        <v>73.7</v>
      </c>
      <c r="AE23" s="40">
        <f>AD23+63.25</f>
        <v>136.95</v>
      </c>
      <c r="AF23" s="40">
        <f t="shared" si="18"/>
        <v>68.475</v>
      </c>
    </row>
    <row r="24" spans="1:32" ht="18.75">
      <c r="A24" s="45" t="s">
        <v>8</v>
      </c>
      <c r="B24" s="7" t="s">
        <v>44</v>
      </c>
      <c r="C24" s="10">
        <v>30</v>
      </c>
      <c r="D24" s="41">
        <v>1.05</v>
      </c>
      <c r="E24" s="37">
        <v>5730</v>
      </c>
      <c r="F24" s="5">
        <f t="shared" si="11"/>
        <v>286.5</v>
      </c>
      <c r="G24" s="37">
        <v>8150</v>
      </c>
      <c r="H24" s="5">
        <f t="shared" si="12"/>
        <v>573</v>
      </c>
      <c r="I24" s="37">
        <v>10250</v>
      </c>
      <c r="J24" s="37">
        <f t="shared" si="13"/>
        <v>7500</v>
      </c>
      <c r="K24" s="37">
        <f t="shared" si="0"/>
        <v>11200</v>
      </c>
      <c r="L24" s="37">
        <f t="shared" si="14"/>
        <v>13100</v>
      </c>
      <c r="M24" s="37">
        <v>62</v>
      </c>
      <c r="N24" s="39">
        <f t="shared" si="1"/>
        <v>64</v>
      </c>
      <c r="O24" s="40">
        <f t="shared" si="15"/>
        <v>70.4</v>
      </c>
      <c r="P24" s="40">
        <f t="shared" si="2"/>
        <v>133.65</v>
      </c>
      <c r="Q24" s="39">
        <f t="shared" si="16"/>
        <v>66.825</v>
      </c>
      <c r="R24" s="37">
        <v>64</v>
      </c>
      <c r="S24" s="39">
        <f t="shared" si="3"/>
        <v>66</v>
      </c>
      <c r="T24" s="40">
        <f t="shared" si="4"/>
        <v>72.60000000000001</v>
      </c>
      <c r="U24" s="40">
        <f t="shared" si="5"/>
        <v>135.85000000000002</v>
      </c>
      <c r="V24" s="40">
        <f t="shared" si="6"/>
        <v>67.92500000000001</v>
      </c>
      <c r="W24" s="37">
        <v>67</v>
      </c>
      <c r="X24" s="39">
        <f t="shared" si="7"/>
        <v>69</v>
      </c>
      <c r="Y24" s="40">
        <f t="shared" si="8"/>
        <v>75.9</v>
      </c>
      <c r="Z24" s="40">
        <f t="shared" si="9"/>
        <v>139.15</v>
      </c>
      <c r="AA24" s="40">
        <f t="shared" si="10"/>
        <v>69.575</v>
      </c>
      <c r="AB24" s="37">
        <v>69</v>
      </c>
      <c r="AC24" s="39">
        <f>AB24+2</f>
        <v>71</v>
      </c>
      <c r="AD24" s="40">
        <f t="shared" si="17"/>
        <v>78.10000000000001</v>
      </c>
      <c r="AE24" s="40">
        <f>AD24+63.25</f>
        <v>141.35000000000002</v>
      </c>
      <c r="AF24" s="40">
        <f t="shared" si="18"/>
        <v>70.67500000000001</v>
      </c>
    </row>
    <row r="25" spans="1:32" ht="18.75">
      <c r="A25" s="45" t="s">
        <v>9</v>
      </c>
      <c r="B25" s="7" t="s">
        <v>45</v>
      </c>
      <c r="C25" s="10">
        <v>30</v>
      </c>
      <c r="D25" s="41">
        <v>1.09</v>
      </c>
      <c r="E25" s="37">
        <v>5900</v>
      </c>
      <c r="F25" s="5">
        <f t="shared" si="11"/>
        <v>295</v>
      </c>
      <c r="G25" s="37">
        <v>8460</v>
      </c>
      <c r="H25" s="5">
        <f t="shared" si="12"/>
        <v>590</v>
      </c>
      <c r="I25" s="37">
        <v>10650</v>
      </c>
      <c r="J25" s="37">
        <f t="shared" si="13"/>
        <v>7800</v>
      </c>
      <c r="K25" s="37">
        <f>ROUND(10680*D25,-2)</f>
        <v>11600</v>
      </c>
      <c r="L25" s="37">
        <f t="shared" si="14"/>
        <v>13600</v>
      </c>
      <c r="M25" s="37">
        <v>66</v>
      </c>
      <c r="N25" s="39">
        <f t="shared" si="1"/>
        <v>68</v>
      </c>
      <c r="O25" s="40">
        <f t="shared" si="15"/>
        <v>74.80000000000001</v>
      </c>
      <c r="P25" s="40">
        <f t="shared" si="2"/>
        <v>138.05</v>
      </c>
      <c r="Q25" s="39">
        <f t="shared" si="16"/>
        <v>69.025</v>
      </c>
      <c r="R25" s="37">
        <v>68</v>
      </c>
      <c r="S25" s="39">
        <f t="shared" si="3"/>
        <v>70</v>
      </c>
      <c r="T25" s="40">
        <f t="shared" si="4"/>
        <v>77</v>
      </c>
      <c r="U25" s="40">
        <f t="shared" si="5"/>
        <v>140.25</v>
      </c>
      <c r="V25" s="40">
        <f t="shared" si="6"/>
        <v>70.125</v>
      </c>
      <c r="W25" s="37">
        <v>70</v>
      </c>
      <c r="X25" s="39">
        <f t="shared" si="7"/>
        <v>72</v>
      </c>
      <c r="Y25" s="40">
        <f t="shared" si="8"/>
        <v>79.2</v>
      </c>
      <c r="Z25" s="40">
        <f t="shared" si="9"/>
        <v>142.45</v>
      </c>
      <c r="AA25" s="40">
        <f t="shared" si="10"/>
        <v>71.225</v>
      </c>
      <c r="AB25" s="37">
        <v>72</v>
      </c>
      <c r="AC25" s="39">
        <f>AB25+2</f>
        <v>74</v>
      </c>
      <c r="AD25" s="40">
        <f t="shared" si="17"/>
        <v>81.4</v>
      </c>
      <c r="AE25" s="40">
        <f>AD25+63.25</f>
        <v>144.65</v>
      </c>
      <c r="AF25" s="40">
        <f t="shared" si="18"/>
        <v>72.325</v>
      </c>
    </row>
    <row r="26" spans="1:32" ht="18.75">
      <c r="A26" s="46"/>
      <c r="B26" s="16"/>
      <c r="C26" s="17"/>
      <c r="D26" s="47"/>
      <c r="E26" s="43"/>
      <c r="F26" s="18"/>
      <c r="G26" s="43"/>
      <c r="H26" s="18"/>
      <c r="I26" s="43"/>
      <c r="J26" s="43"/>
      <c r="K26" s="43"/>
      <c r="L26" s="43"/>
      <c r="M26" s="43"/>
      <c r="N26" s="48"/>
      <c r="O26" s="13"/>
      <c r="P26" s="13"/>
      <c r="Q26" s="48"/>
      <c r="R26" s="43"/>
      <c r="S26" s="48"/>
      <c r="T26" s="13"/>
      <c r="U26" s="13"/>
      <c r="V26" s="13"/>
      <c r="W26" s="43"/>
      <c r="X26" s="48"/>
      <c r="Y26" s="13"/>
      <c r="Z26" s="13"/>
      <c r="AA26" s="13"/>
      <c r="AB26" s="43"/>
      <c r="AC26" s="48"/>
      <c r="AD26" s="13"/>
      <c r="AE26" s="13"/>
      <c r="AF26" s="13"/>
    </row>
    <row r="27" spans="1:32" ht="18.75">
      <c r="A27" s="46"/>
      <c r="B27" s="16"/>
      <c r="C27" s="17"/>
      <c r="D27" s="47"/>
      <c r="E27" s="43"/>
      <c r="F27" s="18"/>
      <c r="G27" s="43"/>
      <c r="H27" s="18"/>
      <c r="I27" s="43"/>
      <c r="J27" s="43"/>
      <c r="K27" s="43"/>
      <c r="L27" s="43"/>
      <c r="M27" s="43"/>
      <c r="N27" s="48"/>
      <c r="O27" s="13"/>
      <c r="P27" s="13"/>
      <c r="Q27" s="48"/>
      <c r="R27" s="43"/>
      <c r="S27" s="48"/>
      <c r="T27" s="13"/>
      <c r="U27" s="13"/>
      <c r="V27" s="13"/>
      <c r="W27" s="43"/>
      <c r="X27" s="48"/>
      <c r="Y27" s="13"/>
      <c r="Z27" s="13"/>
      <c r="AA27" s="13"/>
      <c r="AB27" s="43"/>
      <c r="AC27" s="48"/>
      <c r="AD27" s="13"/>
      <c r="AE27" s="13"/>
      <c r="AF27" s="13"/>
    </row>
    <row r="29" spans="1:28" s="1" customFormat="1" ht="18.75">
      <c r="A29" s="12"/>
      <c r="B29" s="13"/>
      <c r="C29" s="14"/>
      <c r="D29" s="14"/>
      <c r="E29" s="14"/>
      <c r="F29" s="14"/>
      <c r="K29" s="43"/>
      <c r="M29" s="33"/>
      <c r="Q29" s="30"/>
      <c r="R29" s="33"/>
      <c r="W29" s="33"/>
      <c r="AB29" s="33"/>
    </row>
    <row r="30" spans="1:28" s="11" customFormat="1" ht="48.75" customHeight="1">
      <c r="A30" s="15"/>
      <c r="B30" s="15"/>
      <c r="C30" s="15"/>
      <c r="D30" s="15"/>
      <c r="E30" s="15"/>
      <c r="F30" s="15"/>
      <c r="M30" s="36"/>
      <c r="Q30" s="32"/>
      <c r="R30" s="36"/>
      <c r="W30" s="36"/>
      <c r="AB30" s="36"/>
    </row>
    <row r="31" spans="1:28" s="3" customFormat="1" ht="18.75">
      <c r="A31" s="16"/>
      <c r="B31" s="16"/>
      <c r="C31" s="17"/>
      <c r="D31" s="17"/>
      <c r="E31" s="18"/>
      <c r="F31" s="18"/>
      <c r="M31" s="34"/>
      <c r="Q31" s="31"/>
      <c r="R31" s="34"/>
      <c r="W31" s="34"/>
      <c r="AB31" s="34"/>
    </row>
    <row r="32" spans="1:28" s="3" customFormat="1" ht="18.75">
      <c r="A32" s="16"/>
      <c r="B32" s="16"/>
      <c r="C32" s="17"/>
      <c r="D32" s="17"/>
      <c r="E32" s="18"/>
      <c r="F32" s="18"/>
      <c r="M32" s="34"/>
      <c r="Q32" s="31"/>
      <c r="R32" s="34"/>
      <c r="W32" s="34"/>
      <c r="AB32" s="34"/>
    </row>
    <row r="33" spans="1:6" ht="18.75">
      <c r="A33" s="16"/>
      <c r="B33" s="16"/>
      <c r="C33" s="17"/>
      <c r="D33" s="17"/>
      <c r="E33" s="18"/>
      <c r="F33" s="18"/>
    </row>
    <row r="34" spans="1:6" ht="18.75">
      <c r="A34" s="16"/>
      <c r="B34" s="16"/>
      <c r="C34" s="17"/>
      <c r="D34" s="17"/>
      <c r="E34" s="18"/>
      <c r="F34" s="18"/>
    </row>
    <row r="35" spans="1:6" ht="18.75">
      <c r="A35" s="16"/>
      <c r="B35" s="16"/>
      <c r="C35" s="17"/>
      <c r="D35" s="17"/>
      <c r="E35" s="18"/>
      <c r="F35" s="18"/>
    </row>
    <row r="36" spans="1:6" ht="18.75">
      <c r="A36" s="16"/>
      <c r="B36" s="16"/>
      <c r="C36" s="17"/>
      <c r="D36" s="17"/>
      <c r="E36" s="18"/>
      <c r="F36" s="18"/>
    </row>
    <row r="37" spans="1:6" ht="18.75">
      <c r="A37" s="16"/>
      <c r="B37" s="16"/>
      <c r="C37" s="17"/>
      <c r="D37" s="17"/>
      <c r="E37" s="18"/>
      <c r="F37" s="18"/>
    </row>
    <row r="46" ht="18.75">
      <c r="A46" s="9" t="s">
        <v>14</v>
      </c>
    </row>
    <row r="47" ht="18.75">
      <c r="A47" t="s">
        <v>34</v>
      </c>
    </row>
    <row r="48" ht="18.75">
      <c r="A48" t="s">
        <v>39</v>
      </c>
    </row>
    <row r="49" spans="1:11" ht="18.75">
      <c r="A49" t="s">
        <v>25</v>
      </c>
      <c r="J49" s="28"/>
      <c r="K49" s="28"/>
    </row>
    <row r="50" ht="18.75" hidden="1">
      <c r="A50" t="s">
        <v>24</v>
      </c>
    </row>
    <row r="51" ht="18.75">
      <c r="A51" t="s">
        <v>40</v>
      </c>
    </row>
  </sheetData>
  <sheetProtection/>
  <mergeCells count="1">
    <mergeCell ref="A12:E12"/>
  </mergeCells>
  <printOptions horizontalCentered="1"/>
  <pageMargins left="0.3937007874015748" right="0.3937007874015748" top="0.2755905511811024" bottom="0.5118110236220472" header="0.2755905511811024" footer="0.5118110236220472"/>
  <pageSetup fitToHeight="1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</cp:lastModifiedBy>
  <cp:lastPrinted>2016-05-06T12:01:48Z</cp:lastPrinted>
  <dcterms:created xsi:type="dcterms:W3CDTF">2004-09-20T11:44:27Z</dcterms:created>
  <dcterms:modified xsi:type="dcterms:W3CDTF">2016-11-24T14:15:49Z</dcterms:modified>
  <cp:category/>
  <cp:version/>
  <cp:contentType/>
  <cp:contentStatus/>
</cp:coreProperties>
</file>